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Main" sheetId="1" r:id="rId1"/>
    <sheet name="Replication scores" sheetId="2" r:id="rId2"/>
    <sheet name="HA frameworks scores" sheetId="3" r:id="rId3"/>
  </sheets>
  <definedNames/>
  <calcPr fullCalcOnLoad="1"/>
</workbook>
</file>

<file path=xl/sharedStrings.xml><?xml version="1.0" encoding="utf-8"?>
<sst xmlns="http://schemas.openxmlformats.org/spreadsheetml/2006/main" count="158" uniqueCount="65">
  <si>
    <t>Main page &amp; subjective scores</t>
  </si>
  <si>
    <t>Step 1: Choosing replication technology</t>
  </si>
  <si>
    <t>Your subjective score here:</t>
  </si>
  <si>
    <t>Decision tree recommendation:</t>
  </si>
  <si>
    <t>Desired properties:</t>
  </si>
  <si>
    <t>MySQL 5.0 (SBR)</t>
  </si>
  <si>
    <t>MySQL 5.1 (RBR)</t>
  </si>
  <si>
    <t>MySQL 5.5 (semi-sync)</t>
  </si>
  <si>
    <t>MySQL 5.6</t>
  </si>
  <si>
    <t>Tungsten</t>
  </si>
  <si>
    <t>Galera</t>
  </si>
  <si>
    <t>DRBD</t>
  </si>
  <si>
    <t>SAN</t>
  </si>
  <si>
    <t>NDB</t>
  </si>
  <si>
    <t>InnoDB based</t>
  </si>
  <si>
    <t>Ease of use</t>
  </si>
  <si>
    <t>Throughput penalty</t>
  </si>
  <si>
    <t>Read-only scale-out</t>
  </si>
  <si>
    <t>Read-write scale-out</t>
  </si>
  <si>
    <t>Statement based</t>
  </si>
  <si>
    <t>Row based</t>
  </si>
  <si>
    <t>Asynchronous</t>
  </si>
  <si>
    <t>Semi-sync</t>
  </si>
  <si>
    <t>Synchronous</t>
  </si>
  <si>
    <t>Global trx id</t>
  </si>
  <si>
    <t>Step 2: Choosing matching clustering framework</t>
  </si>
  <si>
    <t>Chosen replication tech:</t>
  </si>
  <si>
    <t>(If you don't want to choose the automatically chosen replication technology, you can overwrite the value in this cell)</t>
  </si>
  <si>
    <t>Short failover time</t>
  </si>
  <si>
    <t>Multi-master</t>
  </si>
  <si>
    <t>Heartbeat</t>
  </si>
  <si>
    <t>Open Source</t>
  </si>
  <si>
    <t>Pacemaker/Corosync</t>
  </si>
  <si>
    <t>Percona Replication Manager</t>
  </si>
  <si>
    <t>MMM</t>
  </si>
  <si>
    <t>MHA</t>
  </si>
  <si>
    <t>VM based HA</t>
  </si>
  <si>
    <t>Tungsten Enterprise</t>
  </si>
  <si>
    <t>Load balancers</t>
  </si>
  <si>
    <t>HAProxy</t>
  </si>
  <si>
    <t>Scalebase</t>
  </si>
  <si>
    <t>Cisco</t>
  </si>
  <si>
    <t>F5</t>
  </si>
  <si>
    <t>JDBC/PHP driver</t>
  </si>
  <si>
    <t>Result</t>
  </si>
  <si>
    <t>Recommended solution:</t>
  </si>
  <si>
    <t>Replication</t>
  </si>
  <si>
    <t>HA framework</t>
  </si>
  <si>
    <t>Replication technology - factual scores</t>
  </si>
  <si>
    <t>Parameters</t>
  </si>
  <si>
    <t>Disk bound workload (Y/N)</t>
  </si>
  <si>
    <t>Y</t>
  </si>
  <si>
    <t>Yes, if your database is disk bound. No, if your database fits into memory.</t>
  </si>
  <si>
    <t>Single schema (Y/N)</t>
  </si>
  <si>
    <t>Yes, if your database will host a single (or very few) schemas. No if you have many schemas (5 or more)</t>
  </si>
  <si>
    <t>TODO: Tungsten can do mixed mode?</t>
  </si>
  <si>
    <t>Above Factual Scores multiplied by subjective scores:</t>
  </si>
  <si>
    <t>Clustering frameworks - factual scores</t>
  </si>
  <si>
    <t>Match w chosen replication technology</t>
  </si>
  <si>
    <t>Chosen replication technology is:</t>
  </si>
  <si>
    <t>Use values from this column:</t>
  </si>
  <si>
    <t>SUM:</t>
  </si>
  <si>
    <t>Properties</t>
  </si>
  <si>
    <t>TODO: Scalebase failover time? Does it see transaction failures? Or just polling based?</t>
  </si>
  <si>
    <t>Above factual scores multiplied by subjective scores: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</si>
</sst>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7" fillId="33" borderId="0" xfId="0" applyFont="1" applyFill="1" applyAlignment="1">
      <alignment horizontal="right"/>
    </xf>
    <xf numFmtId="1" fontId="0" fillId="33" borderId="13" xfId="0" applyNumberForma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"/>
          <c:w val="0.974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Main!$D$18:$L$18</c:f>
              <c:strCache/>
            </c:strRef>
          </c:cat>
          <c:val>
            <c:numRef>
              <c:f>Main!$D$19:$L$19</c:f>
              <c:numCache/>
            </c:numRef>
          </c:val>
        </c:ser>
        <c:gapWidth val="100"/>
        <c:axId val="22835393"/>
        <c:axId val="4191946"/>
      </c:bar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946"/>
        <c:crossesAt val="0"/>
        <c:auto val="1"/>
        <c:lblOffset val="100"/>
        <c:tickLblSkip val="1"/>
        <c:noMultiLvlLbl val="0"/>
      </c:catAx>
      <c:valAx>
        <c:axId val="41919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8353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55"/>
          <c:w val="0.963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Main!$L$48:$L$61</c:f>
              <c:strCache/>
            </c:strRef>
          </c:cat>
          <c:val>
            <c:numRef>
              <c:f>Main!$M$48:$M$61</c:f>
              <c:numCache/>
            </c:numRef>
          </c:val>
        </c:ser>
        <c:gapWidth val="100"/>
        <c:axId val="37727515"/>
        <c:axId val="4003316"/>
      </c:bar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316"/>
        <c:crossesAt val="0"/>
        <c:auto val="1"/>
        <c:lblOffset val="100"/>
        <c:tickLblSkip val="2"/>
        <c:noMultiLvlLbl val="0"/>
      </c:catAx>
      <c:valAx>
        <c:axId val="40033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7275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638175</xdr:colOff>
      <xdr:row>9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238125"/>
          <a:ext cx="58388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this page you can fill in your subjective scores for each of the listed properties. If you think a property is important, give it a high score. You can give any number you want, but we suggest a number between 0 and 100.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some property is considered an absolute requirement, you can give it a score that is much higher than than what you give to the others. For instance, if you want to only consider InnoDB supported solutions, you could give "InnoDB based" a value of one million, and give the others a value between 0 and 100. Similarly, you can give high negative scores to reject some property you consider a total showstopper.</a:t>
          </a:r>
        </a:p>
      </xdr:txBody>
    </xdr:sp>
    <xdr:clientData/>
  </xdr:twoCellAnchor>
  <xdr:twoCellAnchor>
    <xdr:from>
      <xdr:col>2</xdr:col>
      <xdr:colOff>200025</xdr:colOff>
      <xdr:row>20</xdr:row>
      <xdr:rowOff>57150</xdr:rowOff>
    </xdr:from>
    <xdr:to>
      <xdr:col>12</xdr:col>
      <xdr:colOff>180975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2543175" y="3400425"/>
        <a:ext cx="7458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16</xdr:row>
      <xdr:rowOff>38100</xdr:rowOff>
    </xdr:from>
    <xdr:to>
      <xdr:col>1</xdr:col>
      <xdr:colOff>666750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695450" y="2733675"/>
          <a:ext cx="542925" cy="42862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85725</xdr:rowOff>
    </xdr:from>
    <xdr:to>
      <xdr:col>1</xdr:col>
      <xdr:colOff>600075</xdr:colOff>
      <xdr:row>39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638300" y="5372100"/>
          <a:ext cx="533400" cy="1219200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48</xdr:row>
      <xdr:rowOff>152400</xdr:rowOff>
    </xdr:from>
    <xdr:to>
      <xdr:col>7</xdr:col>
      <xdr:colOff>504825</xdr:colOff>
      <xdr:row>72</xdr:row>
      <xdr:rowOff>57150</xdr:rowOff>
    </xdr:to>
    <xdr:graphicFrame>
      <xdr:nvGraphicFramePr>
        <xdr:cNvPr id="5" name="Chart 5"/>
        <xdr:cNvGraphicFramePr/>
      </xdr:nvGraphicFramePr>
      <xdr:xfrm>
        <a:off x="2609850" y="8067675"/>
        <a:ext cx="52387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53</xdr:row>
      <xdr:rowOff>142875</xdr:rowOff>
    </xdr:from>
    <xdr:to>
      <xdr:col>1</xdr:col>
      <xdr:colOff>666750</xdr:colOff>
      <xdr:row>72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695450" y="8867775"/>
          <a:ext cx="542925" cy="301942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10</xdr:col>
      <xdr:colOff>466725</xdr:colOff>
      <xdr:row>6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24300" y="76200"/>
          <a:ext cx="48101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page contains factual scores for each property of each replication solution.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score of 100 for each property is good/desirable, a score of 0 is bad.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are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supposed to edit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scores (unless of course you feel that you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disagree with our factual assesment). You may edit the Y and N values in the parameters section to fit your situation - this will affect some of the scores.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0</xdr:rowOff>
    </xdr:from>
    <xdr:to>
      <xdr:col>11</xdr:col>
      <xdr:colOff>371475</xdr:colOff>
      <xdr:row>5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905375" y="0"/>
          <a:ext cx="4800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page contains factual scores for each property of each clustering framework.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score of 100 for each property is good/desirable, a score of 0 is bad.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are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supposed to edit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scores (unless of course you feel that you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disagree with our factual assesment).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B24" sqref="B24"/>
    </sheetView>
  </sheetViews>
  <sheetFormatPr defaultColWidth="11.57421875" defaultRowHeight="12.75"/>
  <cols>
    <col min="1" max="1" width="23.57421875" style="1" customWidth="1"/>
    <col min="2" max="2" width="11.57421875" style="1" customWidth="1"/>
    <col min="3" max="3" width="10.00390625" style="1" customWidth="1"/>
    <col min="4" max="5" width="16.421875" style="1" customWidth="1"/>
    <col min="6" max="6" width="21.140625" style="1" customWidth="1"/>
    <col min="7" max="7" width="11.00390625" style="1" customWidth="1"/>
    <col min="8" max="8" width="12.57421875" style="1" customWidth="1"/>
    <col min="9" max="9" width="7.00390625" style="1" customWidth="1"/>
    <col min="10" max="10" width="6.7109375" style="1" customWidth="1"/>
    <col min="11" max="12" width="5.421875" style="1" customWidth="1"/>
    <col min="13" max="16384" width="11.57421875" style="1" customWidth="1"/>
  </cols>
  <sheetData>
    <row r="1" ht="18">
      <c r="A1" s="2" t="s">
        <v>0</v>
      </c>
    </row>
    <row r="13" ht="15.75">
      <c r="A13" s="3" t="s">
        <v>1</v>
      </c>
    </row>
    <row r="15" ht="12.75">
      <c r="B15" s="4" t="s">
        <v>2</v>
      </c>
    </row>
    <row r="16" spans="4:6" ht="12.75">
      <c r="D16" s="5" t="s">
        <v>3</v>
      </c>
      <c r="F16" s="6" t="str">
        <f>LOOKUP(MAX(D19:L19),D19:L19,D18:L18)</f>
        <v>NDB</v>
      </c>
    </row>
    <row r="18" spans="1:12" ht="12.75">
      <c r="A18" s="35" t="s">
        <v>4</v>
      </c>
      <c r="B18" s="35"/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13</v>
      </c>
    </row>
    <row r="19" spans="1:12" ht="12.75">
      <c r="A19" s="8"/>
      <c r="B19" s="9"/>
      <c r="D19" s="10">
        <f>AVERAGE('Replication scores'!B29:B39)</f>
        <v>0</v>
      </c>
      <c r="E19" s="10">
        <f>AVERAGE('Replication scores'!C29:C39)</f>
        <v>0</v>
      </c>
      <c r="F19" s="10">
        <f>AVERAGE('Replication scores'!D29:D39)</f>
        <v>0</v>
      </c>
      <c r="G19" s="10">
        <f>AVERAGE('Replication scores'!E29:E39)</f>
        <v>0</v>
      </c>
      <c r="H19" s="10">
        <f>AVERAGE('Replication scores'!F29:F39)</f>
        <v>0</v>
      </c>
      <c r="I19" s="10">
        <f>AVERAGE('Replication scores'!G29:G39)</f>
        <v>0</v>
      </c>
      <c r="J19" s="10">
        <f>AVERAGE('Replication scores'!H29:H39)</f>
        <v>0</v>
      </c>
      <c r="K19" s="10">
        <f>AVERAGE('Replication scores'!I29:I39)</f>
        <v>0</v>
      </c>
      <c r="L19" s="10">
        <f>AVERAGE('Replication scores'!J29:J39)</f>
        <v>0</v>
      </c>
    </row>
    <row r="20" spans="1:12" ht="12.75">
      <c r="A20" s="11" t="s">
        <v>14</v>
      </c>
      <c r="B20" s="12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1" t="s">
        <v>15</v>
      </c>
      <c r="B21" s="1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1" t="s">
        <v>16</v>
      </c>
      <c r="B22" s="12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1" t="s">
        <v>17</v>
      </c>
      <c r="B23" s="12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1" t="s">
        <v>18</v>
      </c>
      <c r="B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1" t="s">
        <v>19</v>
      </c>
      <c r="B25" s="12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1" t="s">
        <v>20</v>
      </c>
      <c r="B26" s="12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1" t="s">
        <v>21</v>
      </c>
      <c r="B27" s="12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1" t="s">
        <v>22</v>
      </c>
      <c r="B28" s="12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1" t="s">
        <v>23</v>
      </c>
      <c r="B29" s="12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1" t="s">
        <v>24</v>
      </c>
      <c r="B30" s="12"/>
      <c r="D30" s="13"/>
      <c r="E30" s="13"/>
      <c r="F30" s="13"/>
      <c r="G30" s="13"/>
      <c r="H30" s="13"/>
      <c r="I30" s="13"/>
      <c r="J30" s="13"/>
      <c r="K30" s="13"/>
      <c r="L30" s="13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2.75"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.75"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.75">
      <c r="A40" s="3" t="s">
        <v>25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8" t="s">
        <v>26</v>
      </c>
      <c r="B42" s="15" t="str">
        <f>F16</f>
        <v>NDB</v>
      </c>
      <c r="C42" s="16" t="s">
        <v>27</v>
      </c>
      <c r="D42" s="14"/>
      <c r="E42" s="14"/>
      <c r="F42" s="14"/>
      <c r="G42" s="14"/>
      <c r="H42" s="14"/>
      <c r="I42" s="14"/>
      <c r="J42" s="14"/>
    </row>
    <row r="43" spans="2:10" ht="12.75"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9" t="s">
        <v>4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9"/>
      <c r="B45" s="14"/>
      <c r="C45" s="14"/>
      <c r="D45" s="14"/>
      <c r="E45" s="14"/>
      <c r="F45" s="14"/>
      <c r="G45" s="14"/>
      <c r="H45" s="14"/>
      <c r="I45" s="14"/>
      <c r="J45" s="14"/>
    </row>
    <row r="46" spans="1:6" ht="12.75">
      <c r="A46" s="17" t="s">
        <v>28</v>
      </c>
      <c r="B46" s="15">
        <v>100</v>
      </c>
      <c r="D46" s="5" t="s">
        <v>3</v>
      </c>
      <c r="F46" s="6" t="str">
        <f>LOOKUP(MAX(M48:M61),M48:M61,L48:L61)</f>
        <v>JDBC/PHP driver</v>
      </c>
    </row>
    <row r="47" spans="1:2" ht="12.75">
      <c r="A47" s="17" t="s">
        <v>29</v>
      </c>
      <c r="B47" s="15">
        <v>100</v>
      </c>
    </row>
    <row r="48" spans="1:13" ht="12.75">
      <c r="A48" s="17" t="s">
        <v>15</v>
      </c>
      <c r="B48" s="15">
        <v>100</v>
      </c>
      <c r="L48" s="4" t="s">
        <v>30</v>
      </c>
      <c r="M48" s="18">
        <f>IF('HA frameworks scores'!K27&lt;=0,0,1)*('HA frameworks scores'!K27+AVERAGE('HA frameworks scores'!B63:E63))/2</f>
        <v>48.75</v>
      </c>
    </row>
    <row r="49" spans="1:13" ht="12.75">
      <c r="A49" s="17" t="s">
        <v>31</v>
      </c>
      <c r="B49" s="15">
        <v>100</v>
      </c>
      <c r="L49" s="4" t="s">
        <v>32</v>
      </c>
      <c r="M49" s="18">
        <f>IF('HA frameworks scores'!K28&lt;=0,0,1)*('HA frameworks scores'!K28+AVERAGE('HA frameworks scores'!B64:E64))/2</f>
        <v>42.5</v>
      </c>
    </row>
    <row r="50" spans="12:13" ht="12.75">
      <c r="L50" s="4" t="s">
        <v>33</v>
      </c>
      <c r="M50" s="18">
        <f>IF('HA frameworks scores'!K29&lt;=0,0,1)*('HA frameworks scores'!K29+AVERAGE('HA frameworks scores'!B65:E65))/2</f>
        <v>0</v>
      </c>
    </row>
    <row r="51" spans="12:13" ht="12.75">
      <c r="L51" s="4" t="s">
        <v>34</v>
      </c>
      <c r="M51" s="18">
        <f>IF('HA frameworks scores'!K30&lt;=0,0,1)*('HA frameworks scores'!K30+AVERAGE('HA frameworks scores'!B66:E66))/2</f>
        <v>0</v>
      </c>
    </row>
    <row r="52" spans="12:13" ht="12.75">
      <c r="L52" s="4" t="s">
        <v>35</v>
      </c>
      <c r="M52" s="18">
        <f>IF('HA frameworks scores'!K31&lt;=0,0,1)*('HA frameworks scores'!K31+AVERAGE('HA frameworks scores'!B67:E67))/2</f>
        <v>0</v>
      </c>
    </row>
    <row r="53" spans="12:13" ht="12.75">
      <c r="L53" s="4" t="s">
        <v>36</v>
      </c>
      <c r="M53" s="18">
        <f>IF('HA frameworks scores'!K32&lt;=0,0,1)*('HA frameworks scores'!K32+AVERAGE('HA frameworks scores'!B68:E68))/2</f>
        <v>0</v>
      </c>
    </row>
    <row r="54" spans="12:13" ht="12.75">
      <c r="L54" s="4" t="s">
        <v>37</v>
      </c>
      <c r="M54" s="18">
        <f>IF('HA frameworks scores'!K33&lt;=0,0,1)*('HA frameworks scores'!K33+AVERAGE('HA frameworks scores'!B69:E69))/2</f>
        <v>0</v>
      </c>
    </row>
    <row r="55" spans="12:13" ht="12.75">
      <c r="L55" s="4"/>
      <c r="M55" s="19"/>
    </row>
    <row r="56" spans="12:13" ht="12.75">
      <c r="L56" s="20" t="s">
        <v>38</v>
      </c>
      <c r="M56" s="21"/>
    </row>
    <row r="57" spans="12:13" ht="12.75">
      <c r="L57" s="4" t="s">
        <v>39</v>
      </c>
      <c r="M57" s="18">
        <f>IF('HA frameworks scores'!K36&lt;=0,0,1)*('HA frameworks scores'!K36+AVERAGE('HA frameworks scores'!B72:E72))/2</f>
        <v>83.75</v>
      </c>
    </row>
    <row r="58" spans="12:13" ht="12.75">
      <c r="L58" s="4" t="s">
        <v>40</v>
      </c>
      <c r="M58" s="18">
        <f>IF('HA frameworks scores'!K37&lt;=0,0,1)*('HA frameworks scores'!K37+AVERAGE('HA frameworks scores'!B73:E73))/2</f>
        <v>0</v>
      </c>
    </row>
    <row r="59" spans="12:13" ht="12.75">
      <c r="L59" s="4" t="s">
        <v>41</v>
      </c>
      <c r="M59" s="18">
        <f>IF('HA frameworks scores'!K38&lt;=0,0,1)*('HA frameworks scores'!K38+AVERAGE('HA frameworks scores'!B74:E74))/2</f>
        <v>46.25</v>
      </c>
    </row>
    <row r="60" spans="12:13" ht="12.75">
      <c r="L60" s="4" t="s">
        <v>42</v>
      </c>
      <c r="M60" s="18">
        <f>IF('HA frameworks scores'!K39&lt;=0,0,1)*('HA frameworks scores'!K39+AVERAGE('HA frameworks scores'!B75:E75))/2</f>
        <v>46.25</v>
      </c>
    </row>
    <row r="61" spans="12:13" ht="12.75">
      <c r="L61" s="4" t="s">
        <v>43</v>
      </c>
      <c r="M61" s="18">
        <f>IF('HA frameworks scores'!K40&lt;=0,0,1)*('HA frameworks scores'!K40+AVERAGE('HA frameworks scores'!B76:E76))/2</f>
        <v>97.5</v>
      </c>
    </row>
    <row r="70" ht="15.75">
      <c r="A70" s="3" t="s">
        <v>44</v>
      </c>
    </row>
    <row r="73" ht="12.75">
      <c r="A73" s="5" t="s">
        <v>45</v>
      </c>
    </row>
    <row r="74" spans="1:4" ht="12.75">
      <c r="A74" s="8" t="s">
        <v>46</v>
      </c>
      <c r="B74" s="36" t="str">
        <f>F16</f>
        <v>NDB</v>
      </c>
      <c r="C74" s="36"/>
      <c r="D74" s="36"/>
    </row>
    <row r="75" spans="1:4" ht="12.75">
      <c r="A75" s="8" t="s">
        <v>47</v>
      </c>
      <c r="B75" s="36" t="str">
        <f>F46</f>
        <v>JDBC/PHP driver</v>
      </c>
      <c r="C75" s="36"/>
      <c r="D75" s="36"/>
    </row>
  </sheetData>
  <sheetProtection selectLockedCells="1" selectUnlockedCells="1"/>
  <mergeCells count="3">
    <mergeCell ref="A18:B18"/>
    <mergeCell ref="B74:D74"/>
    <mergeCell ref="B75:D75"/>
  </mergeCells>
  <printOptions/>
  <pageMargins left="0.7875" right="0.7875" top="1.025" bottom="1.025" header="0.7875" footer="0.7875"/>
  <pageSetup firstPageNumber="1" useFirstPageNumber="1" horizontalDpi="300" verticalDpi="300" orientation="portrait" r:id="rId2"/>
  <headerFooter alignWithMargins="0">
    <oddHeader>&amp;C&amp;"arial,Bold"&amp;10&amp;K3E8430Nokia Internal Use Only</oddHeader>
    <oddFooter>&amp;C&amp;"arial,Bold"&amp;10&amp;K3E8430Nokia Internal Use Only</oddFooter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23.140625" style="4" customWidth="1"/>
    <col min="2" max="3" width="16.57421875" style="14" customWidth="1"/>
    <col min="4" max="4" width="21.57421875" style="14" customWidth="1"/>
    <col min="5" max="5" width="11.00390625" style="14" customWidth="1"/>
    <col min="6" max="6" width="9.8515625" style="14" customWidth="1"/>
    <col min="7" max="7" width="7.7109375" style="14" customWidth="1"/>
    <col min="8" max="8" width="6.7109375" style="14" customWidth="1"/>
    <col min="9" max="10" width="5.421875" style="14" customWidth="1"/>
    <col min="11" max="16384" width="11.57421875" style="1" customWidth="1"/>
  </cols>
  <sheetData>
    <row r="1" ht="18">
      <c r="A1" s="2" t="s">
        <v>48</v>
      </c>
    </row>
    <row r="8" spans="1:10" s="24" customFormat="1" ht="12.75">
      <c r="A8" s="22" t="s">
        <v>49</v>
      </c>
      <c r="B8" s="23"/>
      <c r="C8" s="23"/>
      <c r="D8" s="23"/>
      <c r="E8" s="23"/>
      <c r="F8" s="23"/>
      <c r="G8" s="23"/>
      <c r="H8" s="23"/>
      <c r="I8" s="23"/>
      <c r="J8" s="23"/>
    </row>
    <row r="9" spans="1:3" ht="12.75">
      <c r="A9" s="8" t="s">
        <v>50</v>
      </c>
      <c r="B9" s="25" t="s">
        <v>51</v>
      </c>
      <c r="C9" s="16" t="s">
        <v>52</v>
      </c>
    </row>
    <row r="10" spans="1:10" s="30" customFormat="1" ht="12.75">
      <c r="A10" s="26" t="s">
        <v>53</v>
      </c>
      <c r="B10" s="27" t="s">
        <v>51</v>
      </c>
      <c r="C10" s="28" t="s">
        <v>54</v>
      </c>
      <c r="D10" s="29"/>
      <c r="E10" s="29"/>
      <c r="F10" s="29"/>
      <c r="G10" s="29"/>
      <c r="H10" s="29"/>
      <c r="I10" s="29"/>
      <c r="J10" s="29"/>
    </row>
    <row r="11" ht="12.75">
      <c r="B11" s="25"/>
    </row>
    <row r="13" spans="1:10" s="5" customFormat="1" ht="12.75">
      <c r="A13" s="4"/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 t="s">
        <v>10</v>
      </c>
      <c r="H13" s="25" t="s">
        <v>11</v>
      </c>
      <c r="I13" s="25" t="s">
        <v>12</v>
      </c>
      <c r="J13" s="25" t="s">
        <v>13</v>
      </c>
    </row>
    <row r="14" spans="1:10" ht="12.75">
      <c r="A14" s="4" t="s">
        <v>14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14">
        <v>100</v>
      </c>
      <c r="I14" s="14">
        <v>100</v>
      </c>
      <c r="J14" s="14">
        <v>0</v>
      </c>
    </row>
    <row r="15" spans="1:10" ht="12.75">
      <c r="A15" s="4" t="s">
        <v>15</v>
      </c>
      <c r="B15" s="14">
        <v>50</v>
      </c>
      <c r="C15" s="14">
        <v>80</v>
      </c>
      <c r="D15" s="14">
        <v>70</v>
      </c>
      <c r="E15" s="14">
        <v>70</v>
      </c>
      <c r="F15" s="14">
        <v>60</v>
      </c>
      <c r="G15" s="14">
        <v>100</v>
      </c>
      <c r="H15" s="14">
        <v>20</v>
      </c>
      <c r="I15" s="14">
        <v>0</v>
      </c>
      <c r="J15" s="14">
        <v>30</v>
      </c>
    </row>
    <row r="16" spans="1:10" ht="12.75">
      <c r="A16" s="4" t="s">
        <v>16</v>
      </c>
      <c r="B16" s="14">
        <f>IF(B9="Y",20,70)</f>
        <v>20</v>
      </c>
      <c r="C16" s="14">
        <f>IF(B9="Y",20,70)</f>
        <v>20</v>
      </c>
      <c r="D16" s="14">
        <f>IF(B9="Y",20,70)</f>
        <v>20</v>
      </c>
      <c r="E16" s="14">
        <f>IF(B9="Y",20,70)</f>
        <v>20</v>
      </c>
      <c r="F16" s="14">
        <f>IF(B9="Y",20,70)</f>
        <v>20</v>
      </c>
      <c r="G16" s="14">
        <v>100</v>
      </c>
      <c r="H16" s="14">
        <f>IF(B9="Y",30,60)</f>
        <v>30</v>
      </c>
      <c r="I16" s="14">
        <f>IF(B9="Y",30,60)</f>
        <v>30</v>
      </c>
      <c r="J16" s="14">
        <v>100</v>
      </c>
    </row>
    <row r="17" spans="1:10" ht="12.75">
      <c r="A17" s="4" t="s">
        <v>17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  <c r="G17" s="14">
        <v>100</v>
      </c>
      <c r="H17" s="14">
        <v>0</v>
      </c>
      <c r="I17" s="14">
        <v>0</v>
      </c>
      <c r="J17" s="14">
        <v>100</v>
      </c>
    </row>
    <row r="18" spans="1:10" ht="12.75">
      <c r="A18" s="4" t="s">
        <v>18</v>
      </c>
      <c r="B18" s="14">
        <v>10</v>
      </c>
      <c r="C18" s="14">
        <v>10</v>
      </c>
      <c r="D18" s="14">
        <v>10</v>
      </c>
      <c r="E18" s="14">
        <v>10</v>
      </c>
      <c r="F18" s="14">
        <v>10</v>
      </c>
      <c r="G18" s="14">
        <v>40</v>
      </c>
      <c r="H18" s="14">
        <v>0</v>
      </c>
      <c r="I18" s="14">
        <v>0</v>
      </c>
      <c r="J18" s="14">
        <v>100</v>
      </c>
    </row>
    <row r="19" spans="1:11" ht="12.75">
      <c r="A19" s="4" t="s">
        <v>19</v>
      </c>
      <c r="B19" s="14">
        <v>100</v>
      </c>
      <c r="C19" s="14">
        <v>100</v>
      </c>
      <c r="D19" s="14">
        <v>100</v>
      </c>
      <c r="E19" s="14">
        <v>100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" t="s">
        <v>55</v>
      </c>
    </row>
    <row r="20" spans="1:10" ht="12.75">
      <c r="A20" s="4" t="s">
        <v>20</v>
      </c>
      <c r="B20" s="14">
        <v>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</row>
    <row r="21" spans="1:10" ht="12.75">
      <c r="A21" s="4" t="s">
        <v>21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4">
        <v>0</v>
      </c>
      <c r="H21" s="14">
        <v>0</v>
      </c>
      <c r="I21" s="14">
        <v>0</v>
      </c>
      <c r="J21" s="14">
        <v>100</v>
      </c>
    </row>
    <row r="22" spans="1:10" ht="12.75">
      <c r="A22" s="4" t="s">
        <v>22</v>
      </c>
      <c r="B22" s="14">
        <v>0</v>
      </c>
      <c r="C22" s="14">
        <v>0</v>
      </c>
      <c r="D22" s="14">
        <v>100</v>
      </c>
      <c r="E22" s="14">
        <v>100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2.75">
      <c r="A23" s="4" t="s">
        <v>23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100</v>
      </c>
      <c r="H23" s="14">
        <v>100</v>
      </c>
      <c r="I23" s="14">
        <v>100</v>
      </c>
      <c r="J23" s="14">
        <v>100</v>
      </c>
    </row>
    <row r="24" spans="1:10" ht="12.75">
      <c r="A24" s="4" t="s">
        <v>24</v>
      </c>
      <c r="B24" s="14">
        <v>0</v>
      </c>
      <c r="C24" s="14">
        <v>0</v>
      </c>
      <c r="D24" s="14">
        <v>0</v>
      </c>
      <c r="E24" s="14">
        <v>100</v>
      </c>
      <c r="F24" s="14">
        <v>100</v>
      </c>
      <c r="G24" s="14">
        <v>100</v>
      </c>
      <c r="H24" s="14">
        <v>0</v>
      </c>
      <c r="I24" s="14">
        <v>0</v>
      </c>
      <c r="J24" s="14">
        <v>100</v>
      </c>
    </row>
    <row r="28" ht="12.75">
      <c r="A28" s="31" t="s">
        <v>56</v>
      </c>
    </row>
    <row r="29" spans="1:10" ht="12.75">
      <c r="A29" s="8" t="str">
        <f aca="true" t="shared" si="0" ref="A29:A39">A14</f>
        <v>InnoDB based</v>
      </c>
      <c r="B29" s="14">
        <f>B14*Main!$B20/100</f>
        <v>0</v>
      </c>
      <c r="C29" s="14">
        <f>C14*Main!$B20/100</f>
        <v>0</v>
      </c>
      <c r="D29" s="14">
        <f>D14*Main!$B20/100</f>
        <v>0</v>
      </c>
      <c r="E29" s="14">
        <f>E14*Main!$B20/100</f>
        <v>0</v>
      </c>
      <c r="F29" s="14">
        <f>F14*Main!$B20/100</f>
        <v>0</v>
      </c>
      <c r="G29" s="14">
        <f>G14*Main!$B20/100</f>
        <v>0</v>
      </c>
      <c r="H29" s="14">
        <f>H14*Main!$B20/100</f>
        <v>0</v>
      </c>
      <c r="I29" s="14">
        <f>I14*Main!$B20/100</f>
        <v>0</v>
      </c>
      <c r="J29" s="14">
        <f>J14*Main!$B20/100</f>
        <v>0</v>
      </c>
    </row>
    <row r="30" spans="1:10" ht="12.75">
      <c r="A30" s="8" t="str">
        <f t="shared" si="0"/>
        <v>Ease of use</v>
      </c>
      <c r="B30" s="14">
        <f>B15*Main!$B21/100</f>
        <v>0</v>
      </c>
      <c r="C30" s="14">
        <f>C15*Main!$B21/100</f>
        <v>0</v>
      </c>
      <c r="D30" s="14">
        <f>D15*Main!$B21/100</f>
        <v>0</v>
      </c>
      <c r="E30" s="14">
        <f>E15*Main!$B21/100</f>
        <v>0</v>
      </c>
      <c r="F30" s="14">
        <f>F15*Main!$B21/100</f>
        <v>0</v>
      </c>
      <c r="G30" s="14">
        <f>G15*Main!$B21/100</f>
        <v>0</v>
      </c>
      <c r="H30" s="14">
        <f>H15*Main!$B21/100</f>
        <v>0</v>
      </c>
      <c r="I30" s="14">
        <f>I15*Main!$B21/100</f>
        <v>0</v>
      </c>
      <c r="J30" s="14">
        <f>J15*Main!$B21/100</f>
        <v>0</v>
      </c>
    </row>
    <row r="31" spans="1:10" ht="12.75">
      <c r="A31" s="8" t="str">
        <f t="shared" si="0"/>
        <v>Throughput penalty</v>
      </c>
      <c r="B31" s="14">
        <f>B16*Main!$B22/100</f>
        <v>0</v>
      </c>
      <c r="C31" s="14">
        <f>C16*Main!$B22/100</f>
        <v>0</v>
      </c>
      <c r="D31" s="14">
        <f>D16*Main!$B22/100</f>
        <v>0</v>
      </c>
      <c r="E31" s="14">
        <f>E16*Main!$B22/100</f>
        <v>0</v>
      </c>
      <c r="F31" s="14">
        <f>F16*Main!$B22/100</f>
        <v>0</v>
      </c>
      <c r="G31" s="14">
        <f>G16*Main!$B22/100</f>
        <v>0</v>
      </c>
      <c r="H31" s="14">
        <f>H16*Main!$B22/100</f>
        <v>0</v>
      </c>
      <c r="I31" s="14">
        <f>I16*Main!$B22/100</f>
        <v>0</v>
      </c>
      <c r="J31" s="14">
        <f>J16*Main!$B22/100</f>
        <v>0</v>
      </c>
    </row>
    <row r="32" spans="1:10" ht="12.75">
      <c r="A32" s="8" t="str">
        <f t="shared" si="0"/>
        <v>Read-only scale-out</v>
      </c>
      <c r="B32" s="14">
        <f>B17*Main!$B23/100</f>
        <v>0</v>
      </c>
      <c r="C32" s="14">
        <f>C17*Main!$B23/100</f>
        <v>0</v>
      </c>
      <c r="D32" s="14">
        <f>D17*Main!$B23/100</f>
        <v>0</v>
      </c>
      <c r="E32" s="14">
        <f>E17*Main!$B23/100</f>
        <v>0</v>
      </c>
      <c r="F32" s="14">
        <f>F17*Main!$B23/100</f>
        <v>0</v>
      </c>
      <c r="G32" s="14">
        <f>G17*Main!$B23/100</f>
        <v>0</v>
      </c>
      <c r="H32" s="14">
        <f>H17*Main!$B23/100</f>
        <v>0</v>
      </c>
      <c r="I32" s="14">
        <f>I17*Main!$B23/100</f>
        <v>0</v>
      </c>
      <c r="J32" s="14">
        <f>J17*Main!$B23/100</f>
        <v>0</v>
      </c>
    </row>
    <row r="33" spans="1:10" ht="12.75">
      <c r="A33" s="8" t="str">
        <f t="shared" si="0"/>
        <v>Read-write scale-out</v>
      </c>
      <c r="B33" s="14">
        <f>B18*Main!$B24/100</f>
        <v>0</v>
      </c>
      <c r="C33" s="14">
        <f>C18*Main!$B24/100</f>
        <v>0</v>
      </c>
      <c r="D33" s="14">
        <f>D18*Main!$B24/100</f>
        <v>0</v>
      </c>
      <c r="E33" s="14">
        <f>E18*Main!$B24/100</f>
        <v>0</v>
      </c>
      <c r="F33" s="14">
        <f>F18*Main!$B24/100</f>
        <v>0</v>
      </c>
      <c r="G33" s="14">
        <f>G18*Main!$B24/100</f>
        <v>0</v>
      </c>
      <c r="H33" s="14">
        <f>H18*Main!$B24/100</f>
        <v>0</v>
      </c>
      <c r="I33" s="14">
        <f>I18*Main!$B24/100</f>
        <v>0</v>
      </c>
      <c r="J33" s="14">
        <f>J18*Main!$B24/100</f>
        <v>0</v>
      </c>
    </row>
    <row r="34" spans="1:10" ht="12.75">
      <c r="A34" s="8" t="str">
        <f t="shared" si="0"/>
        <v>Statement based</v>
      </c>
      <c r="B34" s="14">
        <f>B19*Main!$B25/100</f>
        <v>0</v>
      </c>
      <c r="C34" s="14">
        <f>C19*Main!$B25/100</f>
        <v>0</v>
      </c>
      <c r="D34" s="14">
        <f>D19*Main!$B25/100</f>
        <v>0</v>
      </c>
      <c r="E34" s="14">
        <f>E19*Main!$B25/100</f>
        <v>0</v>
      </c>
      <c r="F34" s="14">
        <f>F19*Main!$B25/100</f>
        <v>0</v>
      </c>
      <c r="G34" s="14">
        <f>G19*Main!$B25/100</f>
        <v>0</v>
      </c>
      <c r="H34" s="14">
        <f>H19*Main!$B25/100</f>
        <v>0</v>
      </c>
      <c r="I34" s="14">
        <f>I19*Main!$B25/100</f>
        <v>0</v>
      </c>
      <c r="J34" s="14">
        <f>J19*Main!$B25/100</f>
        <v>0</v>
      </c>
    </row>
    <row r="35" spans="1:10" ht="12.75">
      <c r="A35" s="8" t="str">
        <f t="shared" si="0"/>
        <v>Row based</v>
      </c>
      <c r="B35" s="14">
        <f>B20*Main!$B26/100</f>
        <v>0</v>
      </c>
      <c r="C35" s="14">
        <f>C20*Main!$B26/100</f>
        <v>0</v>
      </c>
      <c r="D35" s="14">
        <f>D20*Main!$B26/100</f>
        <v>0</v>
      </c>
      <c r="E35" s="14">
        <f>E20*Main!$B26/100</f>
        <v>0</v>
      </c>
      <c r="F35" s="14">
        <f>F20*Main!$B26/100</f>
        <v>0</v>
      </c>
      <c r="G35" s="14">
        <f>G20*Main!$B26/100</f>
        <v>0</v>
      </c>
      <c r="H35" s="14">
        <f>H20*Main!$B26/100</f>
        <v>0</v>
      </c>
      <c r="I35" s="14">
        <f>I20*Main!$B26/100</f>
        <v>0</v>
      </c>
      <c r="J35" s="14">
        <f>J20*Main!$B26/100</f>
        <v>0</v>
      </c>
    </row>
    <row r="36" spans="1:10" ht="12.75">
      <c r="A36" s="8" t="str">
        <f t="shared" si="0"/>
        <v>Asynchronous</v>
      </c>
      <c r="B36" s="14">
        <f>B21*Main!$B27/100</f>
        <v>0</v>
      </c>
      <c r="C36" s="14">
        <f>C21*Main!$B27/100</f>
        <v>0</v>
      </c>
      <c r="D36" s="14">
        <f>D21*Main!$B27/100</f>
        <v>0</v>
      </c>
      <c r="E36" s="14">
        <f>E21*Main!$B27/100</f>
        <v>0</v>
      </c>
      <c r="F36" s="14">
        <f>F21*Main!$B27/100</f>
        <v>0</v>
      </c>
      <c r="G36" s="14">
        <f>G21*Main!$B27/100</f>
        <v>0</v>
      </c>
      <c r="H36" s="14">
        <f>H21*Main!$B27/100</f>
        <v>0</v>
      </c>
      <c r="I36" s="14">
        <f>I21*Main!$B27/100</f>
        <v>0</v>
      </c>
      <c r="J36" s="14">
        <f>J21*Main!$B27/100</f>
        <v>0</v>
      </c>
    </row>
    <row r="37" spans="1:10" ht="12.75">
      <c r="A37" s="8" t="str">
        <f t="shared" si="0"/>
        <v>Semi-sync</v>
      </c>
      <c r="B37" s="14">
        <f>B22*Main!$B28/100</f>
        <v>0</v>
      </c>
      <c r="C37" s="14">
        <f>C22*Main!$B28/100</f>
        <v>0</v>
      </c>
      <c r="D37" s="14">
        <f>D22*Main!$B28/100</f>
        <v>0</v>
      </c>
      <c r="E37" s="14">
        <f>E22*Main!$B28/100</f>
        <v>0</v>
      </c>
      <c r="F37" s="14">
        <f>F22*Main!$B28/100</f>
        <v>0</v>
      </c>
      <c r="G37" s="14">
        <f>G22*Main!$B28/100</f>
        <v>0</v>
      </c>
      <c r="H37" s="14">
        <f>H22*Main!$B28/100</f>
        <v>0</v>
      </c>
      <c r="I37" s="14">
        <f>I22*Main!$B28/100</f>
        <v>0</v>
      </c>
      <c r="J37" s="14">
        <f>J22*Main!$B28/100</f>
        <v>0</v>
      </c>
    </row>
    <row r="38" spans="1:10" ht="12.75">
      <c r="A38" s="8" t="str">
        <f t="shared" si="0"/>
        <v>Synchronous</v>
      </c>
      <c r="B38" s="14">
        <f>B23*Main!$B29/100</f>
        <v>0</v>
      </c>
      <c r="C38" s="14">
        <f>C23*Main!$B29/100</f>
        <v>0</v>
      </c>
      <c r="D38" s="14">
        <f>D23*Main!$B29/100</f>
        <v>0</v>
      </c>
      <c r="E38" s="14">
        <f>E23*Main!$B29/100</f>
        <v>0</v>
      </c>
      <c r="F38" s="14">
        <f>F23*Main!$B29/100</f>
        <v>0</v>
      </c>
      <c r="G38" s="14">
        <f>G23*Main!$B29/100</f>
        <v>0</v>
      </c>
      <c r="H38" s="14">
        <f>H23*Main!$B29/100</f>
        <v>0</v>
      </c>
      <c r="I38" s="14">
        <f>I23*Main!$B29/100</f>
        <v>0</v>
      </c>
      <c r="J38" s="14">
        <f>J23*Main!$B29/100</f>
        <v>0</v>
      </c>
    </row>
    <row r="39" spans="1:10" ht="12.75">
      <c r="A39" s="8" t="str">
        <f t="shared" si="0"/>
        <v>Global trx id</v>
      </c>
      <c r="B39" s="14">
        <f>B24*Main!$B30/100</f>
        <v>0</v>
      </c>
      <c r="C39" s="14">
        <f>C24*Main!$B30/100</f>
        <v>0</v>
      </c>
      <c r="D39" s="14">
        <f>D24*Main!$B30/100</f>
        <v>0</v>
      </c>
      <c r="E39" s="14">
        <f>E24*Main!$B30/100</f>
        <v>0</v>
      </c>
      <c r="F39" s="14">
        <f>F24*Main!$B30/100</f>
        <v>0</v>
      </c>
      <c r="G39" s="14">
        <f>G24*Main!$B30/100</f>
        <v>0</v>
      </c>
      <c r="H39" s="14">
        <f>H24*Main!$B30/100</f>
        <v>0</v>
      </c>
      <c r="I39" s="14">
        <f>I24*Main!$B30/100</f>
        <v>0</v>
      </c>
      <c r="J39" s="14">
        <f>J24*Main!$B30/100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r:id="rId2"/>
  <headerFooter alignWithMargins="0">
    <oddHeader>&amp;C&amp;"arial,Bold"&amp;10&amp;K3E8430Nokia Internal Use Only</oddHeader>
    <oddFooter>&amp;C&amp;"arial,Bold"&amp;10&amp;K3E8430Nokia Internal Use Only</oddFooter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1">
      <selection activeCell="D63" sqref="D63"/>
    </sheetView>
  </sheetViews>
  <sheetFormatPr defaultColWidth="11.57421875" defaultRowHeight="12.75"/>
  <cols>
    <col min="1" max="1" width="28.421875" style="1" customWidth="1"/>
    <col min="2" max="2" width="16.57421875" style="1" customWidth="1"/>
    <col min="3" max="3" width="15.7109375" style="1" customWidth="1"/>
    <col min="4" max="4" width="21.57421875" style="1" customWidth="1"/>
    <col min="5" max="5" width="11.00390625" style="1" customWidth="1"/>
    <col min="6" max="6" width="9.8515625" style="1" customWidth="1"/>
    <col min="7" max="7" width="7.7109375" style="1" customWidth="1"/>
    <col min="8" max="8" width="6.7109375" style="1" customWidth="1"/>
    <col min="9" max="10" width="5.421875" style="1" customWidth="1"/>
    <col min="11" max="16384" width="11.57421875" style="1" customWidth="1"/>
  </cols>
  <sheetData>
    <row r="1" ht="18">
      <c r="A1" s="2" t="s">
        <v>57</v>
      </c>
    </row>
    <row r="8" ht="12.75">
      <c r="A8" s="5" t="s">
        <v>58</v>
      </c>
    </row>
    <row r="9" spans="2:10" ht="12.75">
      <c r="B9" s="25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</row>
    <row r="10" spans="1:10" ht="12.75">
      <c r="A10" s="4" t="s">
        <v>30</v>
      </c>
      <c r="B10" s="14">
        <v>100</v>
      </c>
      <c r="C10" s="14">
        <v>100</v>
      </c>
      <c r="D10" s="14">
        <v>100</v>
      </c>
      <c r="E10" s="14">
        <v>100</v>
      </c>
      <c r="F10" s="14">
        <v>50</v>
      </c>
      <c r="G10" s="14">
        <v>50</v>
      </c>
      <c r="H10" s="14">
        <v>100</v>
      </c>
      <c r="I10" s="14">
        <v>100</v>
      </c>
      <c r="J10" s="14">
        <v>50</v>
      </c>
    </row>
    <row r="11" spans="1:10" ht="12.75">
      <c r="A11" s="4" t="s">
        <v>32</v>
      </c>
      <c r="B11" s="14">
        <v>100</v>
      </c>
      <c r="C11" s="14">
        <v>100</v>
      </c>
      <c r="D11" s="14">
        <v>100</v>
      </c>
      <c r="E11" s="14">
        <v>100</v>
      </c>
      <c r="F11" s="14">
        <v>50</v>
      </c>
      <c r="G11" s="14">
        <v>50</v>
      </c>
      <c r="H11" s="14">
        <v>100</v>
      </c>
      <c r="I11" s="14">
        <v>100</v>
      </c>
      <c r="J11" s="14">
        <v>50</v>
      </c>
    </row>
    <row r="12" spans="1:10" ht="12.75">
      <c r="A12" s="4" t="s">
        <v>33</v>
      </c>
      <c r="B12" s="14">
        <v>100</v>
      </c>
      <c r="C12" s="14">
        <v>100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2.75">
      <c r="A13" s="4" t="s">
        <v>34</v>
      </c>
      <c r="B13" s="14">
        <v>100</v>
      </c>
      <c r="C13" s="14">
        <v>100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2.75">
      <c r="A14" s="4" t="s">
        <v>35</v>
      </c>
      <c r="B14" s="14">
        <v>100</v>
      </c>
      <c r="C14" s="14">
        <v>100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ht="12.75">
      <c r="A15" s="4" t="s">
        <v>36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100</v>
      </c>
      <c r="J15" s="14">
        <v>0</v>
      </c>
    </row>
    <row r="16" spans="1:10" ht="12.75">
      <c r="A16" s="4" t="s">
        <v>37</v>
      </c>
      <c r="B16" s="14">
        <v>0</v>
      </c>
      <c r="C16" s="14">
        <v>0</v>
      </c>
      <c r="D16" s="14">
        <v>0</v>
      </c>
      <c r="E16" s="14">
        <v>0</v>
      </c>
      <c r="F16" s="14">
        <v>100</v>
      </c>
      <c r="G16" s="14">
        <v>0</v>
      </c>
      <c r="H16" s="14">
        <v>0</v>
      </c>
      <c r="I16" s="14">
        <v>0</v>
      </c>
      <c r="J16" s="14">
        <v>0</v>
      </c>
    </row>
    <row r="17" spans="1:10" ht="12.75">
      <c r="A17" s="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20" t="s">
        <v>38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4" t="s">
        <v>39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100</v>
      </c>
      <c r="H19" s="14">
        <v>0</v>
      </c>
      <c r="I19" s="14">
        <v>0</v>
      </c>
      <c r="J19" s="14">
        <v>100</v>
      </c>
    </row>
    <row r="20" spans="1:10" ht="12.75">
      <c r="A20" s="4" t="s">
        <v>40</v>
      </c>
      <c r="B20" s="14">
        <v>100</v>
      </c>
      <c r="C20" s="14">
        <v>100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ht="12.75">
      <c r="A21" s="4" t="s">
        <v>41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50</v>
      </c>
      <c r="H21" s="14">
        <v>0</v>
      </c>
      <c r="I21" s="14">
        <v>0</v>
      </c>
      <c r="J21" s="14">
        <v>50</v>
      </c>
    </row>
    <row r="22" spans="1:10" ht="12.75">
      <c r="A22" s="4" t="s">
        <v>42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50</v>
      </c>
      <c r="H22" s="14">
        <v>0</v>
      </c>
      <c r="I22" s="14">
        <v>0</v>
      </c>
      <c r="J22" s="14">
        <v>50</v>
      </c>
    </row>
    <row r="23" spans="1:10" ht="12.75">
      <c r="A23" s="4" t="s">
        <v>43</v>
      </c>
      <c r="B23" s="14">
        <v>50</v>
      </c>
      <c r="C23" s="14">
        <v>50</v>
      </c>
      <c r="D23" s="14">
        <v>50</v>
      </c>
      <c r="E23" s="14">
        <v>50</v>
      </c>
      <c r="F23" s="14">
        <v>0</v>
      </c>
      <c r="G23" s="14">
        <v>80</v>
      </c>
      <c r="H23" s="14">
        <v>0</v>
      </c>
      <c r="I23" s="14">
        <v>0</v>
      </c>
      <c r="J23" s="14">
        <v>100</v>
      </c>
    </row>
    <row r="25" spans="1:2" ht="12.75">
      <c r="A25" s="1" t="s">
        <v>59</v>
      </c>
      <c r="B25" s="1" t="str">
        <f>Main!B42</f>
        <v>NDB</v>
      </c>
    </row>
    <row r="26" spans="1:11" ht="12.75">
      <c r="A26" s="1" t="s">
        <v>60</v>
      </c>
      <c r="B26" s="14"/>
      <c r="C26" s="14"/>
      <c r="D26" s="14"/>
      <c r="E26" s="14"/>
      <c r="F26" s="14"/>
      <c r="G26" s="14"/>
      <c r="H26" s="14"/>
      <c r="I26" s="14"/>
      <c r="J26" s="14"/>
      <c r="K26" s="1" t="s">
        <v>61</v>
      </c>
    </row>
    <row r="27" spans="1:11" ht="12.75">
      <c r="A27" s="8" t="s">
        <v>30</v>
      </c>
      <c r="B27" s="14">
        <f aca="true" t="shared" si="0" ref="B27:J27">IF($B$25=B$9,B10,"")</f>
      </c>
      <c r="C27" s="14">
        <f t="shared" si="0"/>
      </c>
      <c r="D27" s="14">
        <f t="shared" si="0"/>
      </c>
      <c r="E27" s="14">
        <f t="shared" si="0"/>
      </c>
      <c r="F27" s="14">
        <f t="shared" si="0"/>
      </c>
      <c r="G27" s="14">
        <f t="shared" si="0"/>
      </c>
      <c r="H27" s="14">
        <f t="shared" si="0"/>
      </c>
      <c r="I27" s="14">
        <f t="shared" si="0"/>
      </c>
      <c r="J27" s="14">
        <f t="shared" si="0"/>
        <v>50</v>
      </c>
      <c r="K27" s="1">
        <f aca="true" t="shared" si="1" ref="K27:K33">SUM(B27:J27)</f>
        <v>50</v>
      </c>
    </row>
    <row r="28" spans="1:11" ht="12.75">
      <c r="A28" s="8" t="s">
        <v>32</v>
      </c>
      <c r="B28" s="14">
        <f aca="true" t="shared" si="2" ref="B28:J28">IF($B$25=B$9,B11,"")</f>
      </c>
      <c r="C28" s="14">
        <f t="shared" si="2"/>
      </c>
      <c r="D28" s="14">
        <f t="shared" si="2"/>
      </c>
      <c r="E28" s="14">
        <f t="shared" si="2"/>
      </c>
      <c r="F28" s="14">
        <f t="shared" si="2"/>
      </c>
      <c r="G28" s="14">
        <f t="shared" si="2"/>
      </c>
      <c r="H28" s="14">
        <f t="shared" si="2"/>
      </c>
      <c r="I28" s="14">
        <f t="shared" si="2"/>
      </c>
      <c r="J28" s="14">
        <f t="shared" si="2"/>
        <v>50</v>
      </c>
      <c r="K28" s="1">
        <f t="shared" si="1"/>
        <v>50</v>
      </c>
    </row>
    <row r="29" spans="1:11" ht="12.75">
      <c r="A29" s="8" t="s">
        <v>33</v>
      </c>
      <c r="B29" s="14">
        <f aca="true" t="shared" si="3" ref="B29:J29">IF($B$25=B$9,B12,"")</f>
      </c>
      <c r="C29" s="14">
        <f t="shared" si="3"/>
      </c>
      <c r="D29" s="14">
        <f t="shared" si="3"/>
      </c>
      <c r="E29" s="14">
        <f t="shared" si="3"/>
      </c>
      <c r="F29" s="14">
        <f t="shared" si="3"/>
      </c>
      <c r="G29" s="14">
        <f t="shared" si="3"/>
      </c>
      <c r="H29" s="14">
        <f t="shared" si="3"/>
      </c>
      <c r="I29" s="14">
        <f t="shared" si="3"/>
      </c>
      <c r="J29" s="14">
        <f t="shared" si="3"/>
        <v>0</v>
      </c>
      <c r="K29" s="1">
        <f t="shared" si="1"/>
        <v>0</v>
      </c>
    </row>
    <row r="30" spans="1:11" ht="12.75">
      <c r="A30" s="8" t="s">
        <v>34</v>
      </c>
      <c r="B30" s="14">
        <f aca="true" t="shared" si="4" ref="B30:J30">IF($B$25=B$9,B13,"")</f>
      </c>
      <c r="C30" s="14">
        <f t="shared" si="4"/>
      </c>
      <c r="D30" s="14">
        <f t="shared" si="4"/>
      </c>
      <c r="E30" s="14">
        <f t="shared" si="4"/>
      </c>
      <c r="F30" s="14">
        <f t="shared" si="4"/>
      </c>
      <c r="G30" s="14">
        <f t="shared" si="4"/>
      </c>
      <c r="H30" s="14">
        <f t="shared" si="4"/>
      </c>
      <c r="I30" s="14">
        <f t="shared" si="4"/>
      </c>
      <c r="J30" s="14">
        <f t="shared" si="4"/>
        <v>0</v>
      </c>
      <c r="K30" s="1">
        <f t="shared" si="1"/>
        <v>0</v>
      </c>
    </row>
    <row r="31" spans="1:11" ht="12.75">
      <c r="A31" s="8" t="s">
        <v>35</v>
      </c>
      <c r="B31" s="14">
        <f aca="true" t="shared" si="5" ref="B31:J31">IF($B$25=B$9,B14,"")</f>
      </c>
      <c r="C31" s="14">
        <f t="shared" si="5"/>
      </c>
      <c r="D31" s="14">
        <f t="shared" si="5"/>
      </c>
      <c r="E31" s="14">
        <f t="shared" si="5"/>
      </c>
      <c r="F31" s="14">
        <f t="shared" si="5"/>
      </c>
      <c r="G31" s="14">
        <f t="shared" si="5"/>
      </c>
      <c r="H31" s="14">
        <f t="shared" si="5"/>
      </c>
      <c r="I31" s="14">
        <f t="shared" si="5"/>
      </c>
      <c r="J31" s="14">
        <f t="shared" si="5"/>
        <v>0</v>
      </c>
      <c r="K31" s="1">
        <f t="shared" si="1"/>
        <v>0</v>
      </c>
    </row>
    <row r="32" spans="1:11" ht="12.75">
      <c r="A32" s="8" t="s">
        <v>36</v>
      </c>
      <c r="B32" s="14">
        <f aca="true" t="shared" si="6" ref="B32:J32">IF($B$25=B$9,B15,"")</f>
      </c>
      <c r="C32" s="14">
        <f t="shared" si="6"/>
      </c>
      <c r="D32" s="14">
        <f t="shared" si="6"/>
      </c>
      <c r="E32" s="14">
        <f t="shared" si="6"/>
      </c>
      <c r="F32" s="14">
        <f t="shared" si="6"/>
      </c>
      <c r="G32" s="14">
        <f t="shared" si="6"/>
      </c>
      <c r="H32" s="14">
        <f t="shared" si="6"/>
      </c>
      <c r="I32" s="14">
        <f t="shared" si="6"/>
      </c>
      <c r="J32" s="14">
        <f t="shared" si="6"/>
        <v>0</v>
      </c>
      <c r="K32" s="1">
        <f t="shared" si="1"/>
        <v>0</v>
      </c>
    </row>
    <row r="33" spans="1:11" ht="12.75">
      <c r="A33" s="8" t="s">
        <v>37</v>
      </c>
      <c r="B33" s="14">
        <f aca="true" t="shared" si="7" ref="B33:J33">IF($B$25=B$9,B16,"")</f>
      </c>
      <c r="C33" s="14">
        <f t="shared" si="7"/>
      </c>
      <c r="D33" s="14">
        <f t="shared" si="7"/>
      </c>
      <c r="E33" s="14">
        <f t="shared" si="7"/>
      </c>
      <c r="F33" s="14">
        <f t="shared" si="7"/>
      </c>
      <c r="G33" s="14">
        <f t="shared" si="7"/>
      </c>
      <c r="H33" s="14">
        <f t="shared" si="7"/>
      </c>
      <c r="I33" s="14">
        <f t="shared" si="7"/>
      </c>
      <c r="J33" s="14">
        <f t="shared" si="7"/>
        <v>0</v>
      </c>
      <c r="K33" s="1">
        <f t="shared" si="1"/>
        <v>0</v>
      </c>
    </row>
    <row r="34" spans="1:10" ht="12.75">
      <c r="A34" s="8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32" t="s">
        <v>38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1" ht="12.75">
      <c r="A36" s="8" t="s">
        <v>39</v>
      </c>
      <c r="B36" s="14">
        <f aca="true" t="shared" si="8" ref="B36:J36">IF($B$25=B$9,B19,"")</f>
      </c>
      <c r="C36" s="14">
        <f t="shared" si="8"/>
      </c>
      <c r="D36" s="14">
        <f t="shared" si="8"/>
      </c>
      <c r="E36" s="14">
        <f t="shared" si="8"/>
      </c>
      <c r="F36" s="14">
        <f t="shared" si="8"/>
      </c>
      <c r="G36" s="14">
        <f t="shared" si="8"/>
      </c>
      <c r="H36" s="14">
        <f t="shared" si="8"/>
      </c>
      <c r="I36" s="14">
        <f t="shared" si="8"/>
      </c>
      <c r="J36" s="14">
        <f t="shared" si="8"/>
        <v>100</v>
      </c>
      <c r="K36" s="1">
        <f>SUM(B36:J36)</f>
        <v>100</v>
      </c>
    </row>
    <row r="37" spans="1:11" ht="12.75">
      <c r="A37" s="8" t="s">
        <v>40</v>
      </c>
      <c r="B37" s="14">
        <f aca="true" t="shared" si="9" ref="B37:J37">IF($B$25=B$9,B20,"")</f>
      </c>
      <c r="C37" s="14">
        <f t="shared" si="9"/>
      </c>
      <c r="D37" s="14">
        <f t="shared" si="9"/>
      </c>
      <c r="E37" s="14">
        <f t="shared" si="9"/>
      </c>
      <c r="F37" s="14">
        <f t="shared" si="9"/>
      </c>
      <c r="G37" s="14">
        <f t="shared" si="9"/>
      </c>
      <c r="H37" s="14">
        <f t="shared" si="9"/>
      </c>
      <c r="I37" s="14">
        <f t="shared" si="9"/>
      </c>
      <c r="J37" s="14">
        <f t="shared" si="9"/>
        <v>0</v>
      </c>
      <c r="K37" s="1">
        <f>SUM(B37:J37)</f>
        <v>0</v>
      </c>
    </row>
    <row r="38" spans="1:11" ht="12.75">
      <c r="A38" s="8" t="s">
        <v>41</v>
      </c>
      <c r="B38" s="14">
        <f aca="true" t="shared" si="10" ref="B38:J38">IF($B$25=B$9,B21,"")</f>
      </c>
      <c r="C38" s="14">
        <f t="shared" si="10"/>
      </c>
      <c r="D38" s="14">
        <f t="shared" si="10"/>
      </c>
      <c r="E38" s="14">
        <f t="shared" si="10"/>
      </c>
      <c r="F38" s="14">
        <f t="shared" si="10"/>
      </c>
      <c r="G38" s="14">
        <f t="shared" si="10"/>
      </c>
      <c r="H38" s="14">
        <f t="shared" si="10"/>
      </c>
      <c r="I38" s="14">
        <f t="shared" si="10"/>
      </c>
      <c r="J38" s="14">
        <f t="shared" si="10"/>
        <v>50</v>
      </c>
      <c r="K38" s="1">
        <f>SUM(B38:J38)</f>
        <v>50</v>
      </c>
    </row>
    <row r="39" spans="1:11" ht="12.75">
      <c r="A39" s="8" t="s">
        <v>42</v>
      </c>
      <c r="B39" s="14">
        <f aca="true" t="shared" si="11" ref="B39:J39">IF($B$25=B$9,B22,"")</f>
      </c>
      <c r="C39" s="14">
        <f t="shared" si="11"/>
      </c>
      <c r="D39" s="14">
        <f t="shared" si="11"/>
      </c>
      <c r="E39" s="14">
        <f t="shared" si="11"/>
      </c>
      <c r="F39" s="14">
        <f t="shared" si="11"/>
      </c>
      <c r="G39" s="14">
        <f t="shared" si="11"/>
      </c>
      <c r="H39" s="14">
        <f t="shared" si="11"/>
      </c>
      <c r="I39" s="14">
        <f t="shared" si="11"/>
      </c>
      <c r="J39" s="14">
        <f t="shared" si="11"/>
        <v>50</v>
      </c>
      <c r="K39" s="1">
        <f>SUM(B39:J39)</f>
        <v>50</v>
      </c>
    </row>
    <row r="40" spans="1:11" ht="12.75">
      <c r="A40" s="8" t="s">
        <v>43</v>
      </c>
      <c r="B40" s="14">
        <f aca="true" t="shared" si="12" ref="B40:J40">IF($B$25=B$9,B23,"")</f>
      </c>
      <c r="C40" s="14">
        <f t="shared" si="12"/>
      </c>
      <c r="D40" s="14">
        <f t="shared" si="12"/>
      </c>
      <c r="E40" s="14">
        <f t="shared" si="12"/>
      </c>
      <c r="F40" s="14">
        <f t="shared" si="12"/>
      </c>
      <c r="G40" s="14">
        <f t="shared" si="12"/>
      </c>
      <c r="H40" s="14">
        <f t="shared" si="12"/>
      </c>
      <c r="I40" s="14">
        <f t="shared" si="12"/>
      </c>
      <c r="J40" s="14">
        <f t="shared" si="12"/>
        <v>100</v>
      </c>
      <c r="K40" s="1">
        <f>SUM(B40:J40)</f>
        <v>100</v>
      </c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4"/>
      <c r="C42" s="14"/>
      <c r="D42" s="14"/>
      <c r="E42" s="14"/>
      <c r="F42" s="14"/>
      <c r="G42" s="14"/>
      <c r="H42" s="14"/>
      <c r="I42" s="14"/>
      <c r="J42" s="14"/>
    </row>
    <row r="45" spans="1:10" ht="12.75">
      <c r="A45" s="5" t="s">
        <v>62</v>
      </c>
      <c r="B45" s="33" t="s">
        <v>28</v>
      </c>
      <c r="C45" s="33" t="s">
        <v>29</v>
      </c>
      <c r="D45" s="33" t="s">
        <v>15</v>
      </c>
      <c r="E45" s="33" t="s">
        <v>31</v>
      </c>
      <c r="F45" s="33"/>
      <c r="G45" s="33"/>
      <c r="H45" s="33"/>
      <c r="I45" s="33"/>
      <c r="J45" s="33"/>
    </row>
    <row r="46" spans="1:5" ht="12.75">
      <c r="A46" s="4" t="s">
        <v>30</v>
      </c>
      <c r="B46" s="14">
        <v>40</v>
      </c>
      <c r="C46" s="14">
        <v>0</v>
      </c>
      <c r="D46" s="14">
        <v>50</v>
      </c>
      <c r="E46" s="14">
        <v>100</v>
      </c>
    </row>
    <row r="47" spans="1:5" ht="12.75">
      <c r="A47" s="4" t="s">
        <v>32</v>
      </c>
      <c r="B47" s="14">
        <v>40</v>
      </c>
      <c r="C47" s="14">
        <v>0</v>
      </c>
      <c r="D47" s="14">
        <v>0</v>
      </c>
      <c r="E47" s="14">
        <v>100</v>
      </c>
    </row>
    <row r="48" spans="1:5" ht="12.75">
      <c r="A48" s="4" t="s">
        <v>33</v>
      </c>
      <c r="B48" s="14">
        <v>40</v>
      </c>
      <c r="C48" s="14">
        <v>0</v>
      </c>
      <c r="D48" s="14">
        <v>10</v>
      </c>
      <c r="E48" s="14">
        <v>100</v>
      </c>
    </row>
    <row r="49" spans="1:5" ht="12.75">
      <c r="A49" s="4" t="s">
        <v>34</v>
      </c>
      <c r="B49" s="14">
        <v>40</v>
      </c>
      <c r="C49" s="14">
        <v>0</v>
      </c>
      <c r="D49" s="14">
        <v>50</v>
      </c>
      <c r="E49" s="14">
        <v>100</v>
      </c>
    </row>
    <row r="50" spans="1:5" ht="12.75">
      <c r="A50" s="4" t="s">
        <v>35</v>
      </c>
      <c r="B50" s="14">
        <v>40</v>
      </c>
      <c r="C50" s="14">
        <v>0</v>
      </c>
      <c r="D50" s="14">
        <v>70</v>
      </c>
      <c r="E50" s="14">
        <v>100</v>
      </c>
    </row>
    <row r="51" spans="1:5" ht="12.75">
      <c r="A51" s="4" t="s">
        <v>36</v>
      </c>
      <c r="B51" s="14">
        <v>0</v>
      </c>
      <c r="C51" s="14">
        <v>0</v>
      </c>
      <c r="D51" s="14">
        <v>0</v>
      </c>
      <c r="E51" s="14">
        <v>0</v>
      </c>
    </row>
    <row r="52" spans="1:5" ht="12.75">
      <c r="A52" s="4" t="s">
        <v>37</v>
      </c>
      <c r="B52" s="14">
        <v>40</v>
      </c>
      <c r="C52" s="14">
        <v>50</v>
      </c>
      <c r="D52" s="14">
        <v>80</v>
      </c>
      <c r="E52" s="14">
        <v>0</v>
      </c>
    </row>
    <row r="53" spans="1:5" ht="12.75">
      <c r="A53" s="4"/>
      <c r="B53" s="14"/>
      <c r="C53" s="14"/>
      <c r="D53" s="14"/>
      <c r="E53" s="14"/>
    </row>
    <row r="54" spans="1:5" ht="12.75">
      <c r="A54" s="20" t="s">
        <v>38</v>
      </c>
      <c r="B54" s="14"/>
      <c r="C54" s="14"/>
      <c r="D54" s="14"/>
      <c r="E54" s="14"/>
    </row>
    <row r="55" spans="1:5" ht="12.75">
      <c r="A55" s="4" t="s">
        <v>39</v>
      </c>
      <c r="B55" s="14">
        <v>40</v>
      </c>
      <c r="C55" s="14">
        <v>100</v>
      </c>
      <c r="D55" s="14">
        <v>30</v>
      </c>
      <c r="E55" s="14">
        <v>100</v>
      </c>
    </row>
    <row r="56" spans="1:6" ht="12.75">
      <c r="A56" s="4" t="s">
        <v>40</v>
      </c>
      <c r="B56" s="14">
        <v>60</v>
      </c>
      <c r="C56" s="14">
        <v>0</v>
      </c>
      <c r="D56" s="14">
        <v>30</v>
      </c>
      <c r="E56" s="14">
        <v>0</v>
      </c>
      <c r="F56" s="1" t="s">
        <v>63</v>
      </c>
    </row>
    <row r="57" spans="1:5" ht="12.75">
      <c r="A57" s="4" t="s">
        <v>41</v>
      </c>
      <c r="B57" s="14">
        <v>40</v>
      </c>
      <c r="C57" s="14">
        <v>100</v>
      </c>
      <c r="D57" s="14">
        <v>30</v>
      </c>
      <c r="E57" s="14">
        <v>0</v>
      </c>
    </row>
    <row r="58" spans="1:5" ht="12.75">
      <c r="A58" s="4" t="s">
        <v>42</v>
      </c>
      <c r="B58" s="14">
        <v>40</v>
      </c>
      <c r="C58" s="14">
        <v>100</v>
      </c>
      <c r="D58" s="14">
        <v>30</v>
      </c>
      <c r="E58" s="14">
        <v>0</v>
      </c>
    </row>
    <row r="59" spans="1:5" ht="12.75">
      <c r="A59" s="4" t="s">
        <v>43</v>
      </c>
      <c r="B59" s="14">
        <v>100</v>
      </c>
      <c r="C59" s="14">
        <v>100</v>
      </c>
      <c r="D59" s="14">
        <v>80</v>
      </c>
      <c r="E59" s="14">
        <v>100</v>
      </c>
    </row>
    <row r="61" ht="12.75">
      <c r="A61" s="1" t="s">
        <v>64</v>
      </c>
    </row>
    <row r="62" spans="1:10" ht="12.75">
      <c r="A62" s="9"/>
      <c r="B62" s="34" t="s">
        <v>28</v>
      </c>
      <c r="C62" s="34" t="s">
        <v>29</v>
      </c>
      <c r="D62" s="34" t="s">
        <v>15</v>
      </c>
      <c r="E62" s="34" t="s">
        <v>31</v>
      </c>
      <c r="F62" s="7"/>
      <c r="G62" s="7"/>
      <c r="H62" s="7"/>
      <c r="I62" s="7"/>
      <c r="J62" s="7"/>
    </row>
    <row r="63" spans="1:10" ht="12.75">
      <c r="A63" s="8" t="s">
        <v>30</v>
      </c>
      <c r="B63" s="1">
        <f>B46*LOOKUP(B$62,Main!$A$46:$A$49,Main!$B$46:$B$49)/100</f>
        <v>40</v>
      </c>
      <c r="C63" s="1">
        <f>C46*LOOKUP(C$62,Main!$A$46:$A$49,Main!$B$46:$B$49)/100</f>
        <v>0</v>
      </c>
      <c r="D63" s="14">
        <f>D46*Main!$B$48/100</f>
        <v>50</v>
      </c>
      <c r="E63" s="1">
        <f>E46*LOOKUP(E$62,Main!$A$46:$A$49,Main!$B$46:$B$49)/100</f>
        <v>100</v>
      </c>
      <c r="I63" s="7"/>
      <c r="J63" s="7"/>
    </row>
    <row r="64" spans="1:10" ht="12.75">
      <c r="A64" s="8" t="s">
        <v>32</v>
      </c>
      <c r="B64" s="1">
        <f>B47*LOOKUP(B$62,Main!$A$46:$A$49,Main!$B$46:$B$49)/100</f>
        <v>40</v>
      </c>
      <c r="C64" s="1">
        <f>C47*LOOKUP(C$62,Main!$A$46:$A$49,Main!$B$46:$B$49)/100</f>
        <v>0</v>
      </c>
      <c r="D64" s="14">
        <f>D47*Main!$B$48/100</f>
        <v>0</v>
      </c>
      <c r="E64" s="1">
        <f>E47*LOOKUP(E$62,Main!$A$46:$A$49,Main!$B$46:$B$49)/100</f>
        <v>100</v>
      </c>
      <c r="I64" s="7"/>
      <c r="J64" s="7"/>
    </row>
    <row r="65" spans="1:10" ht="12.75">
      <c r="A65" s="8" t="s">
        <v>33</v>
      </c>
      <c r="B65" s="1">
        <f>B48*LOOKUP(B$62,Main!$A$46:$A$49,Main!$B$46:$B$49)/100</f>
        <v>40</v>
      </c>
      <c r="C65" s="1">
        <f>C48*LOOKUP(C$62,Main!$A$46:$A$49,Main!$B$46:$B$49)/100</f>
        <v>0</v>
      </c>
      <c r="D65" s="14">
        <f>D48*Main!$B$48/100</f>
        <v>10</v>
      </c>
      <c r="E65" s="1">
        <f>E48*LOOKUP(E$62,Main!$A$46:$A$49,Main!$B$46:$B$49)/100</f>
        <v>100</v>
      </c>
      <c r="I65" s="7"/>
      <c r="J65" s="7"/>
    </row>
    <row r="66" spans="1:5" ht="12.75">
      <c r="A66" s="8" t="s">
        <v>34</v>
      </c>
      <c r="B66" s="1">
        <f>B49*LOOKUP(B$62,Main!$A$46:$A$49,Main!$B$46:$B$49)/100</f>
        <v>40</v>
      </c>
      <c r="C66" s="1">
        <f>C49*LOOKUP(C$62,Main!$A$46:$A$49,Main!$B$46:$B$49)/100</f>
        <v>0</v>
      </c>
      <c r="D66" s="14">
        <f>D49*Main!$B$48/100</f>
        <v>50</v>
      </c>
      <c r="E66" s="1">
        <f>E49*LOOKUP(E$62,Main!$A$46:$A$49,Main!$B$46:$B$49)/100</f>
        <v>100</v>
      </c>
    </row>
    <row r="67" spans="1:5" ht="12.75">
      <c r="A67" s="8" t="s">
        <v>35</v>
      </c>
      <c r="B67" s="1">
        <f>B50*LOOKUP(B$62,Main!$A$46:$A$49,Main!$B$46:$B$49)/100</f>
        <v>40</v>
      </c>
      <c r="C67" s="1">
        <f>C50*LOOKUP(C$62,Main!$A$46:$A$49,Main!$B$46:$B$49)/100</f>
        <v>0</v>
      </c>
      <c r="D67" s="14">
        <f>D50*Main!$B$48/100</f>
        <v>70</v>
      </c>
      <c r="E67" s="1">
        <f>E50*LOOKUP(E$62,Main!$A$46:$A$49,Main!$B$46:$B$49)/100</f>
        <v>100</v>
      </c>
    </row>
    <row r="68" spans="1:5" ht="12.75">
      <c r="A68" s="8" t="s">
        <v>36</v>
      </c>
      <c r="B68" s="1">
        <f>B51*LOOKUP(B$62,Main!$A$46:$A$49,Main!$B$46:$B$49)/100</f>
        <v>0</v>
      </c>
      <c r="C68" s="1">
        <f>C51*LOOKUP(C$62,Main!$A$46:$A$49,Main!$B$46:$B$49)/100</f>
        <v>0</v>
      </c>
      <c r="D68" s="14">
        <f>D51*Main!$B$48/100</f>
        <v>0</v>
      </c>
      <c r="E68" s="1">
        <f>E51*LOOKUP(E$62,Main!$A$46:$A$49,Main!$B$46:$B$49)/100</f>
        <v>0</v>
      </c>
    </row>
    <row r="69" spans="1:5" ht="12.75">
      <c r="A69" s="8" t="s">
        <v>37</v>
      </c>
      <c r="B69" s="1">
        <f>B52*LOOKUP(B$62,Main!$A$46:$A$49,Main!$B$46:$B$49)/100</f>
        <v>40</v>
      </c>
      <c r="C69" s="1">
        <f>C52*LOOKUP(C$62,Main!$A$46:$A$49,Main!$B$46:$B$49)/100</f>
        <v>50</v>
      </c>
      <c r="D69" s="14">
        <f>D52*Main!$B$48/100</f>
        <v>80</v>
      </c>
      <c r="E69" s="1">
        <f>E52*LOOKUP(E$62,Main!$A$46:$A$49,Main!$B$46:$B$49)/100</f>
        <v>0</v>
      </c>
    </row>
    <row r="70" spans="1:4" ht="12.75">
      <c r="A70" s="8"/>
      <c r="D70" s="14">
        <f>D53*Main!$B$48/100</f>
        <v>0</v>
      </c>
    </row>
    <row r="71" spans="1:4" ht="12.75">
      <c r="A71" s="32" t="s">
        <v>38</v>
      </c>
      <c r="D71" s="14">
        <f>D54*Main!$B$48/100</f>
        <v>0</v>
      </c>
    </row>
    <row r="72" spans="1:5" ht="12.75">
      <c r="A72" s="8" t="s">
        <v>39</v>
      </c>
      <c r="B72" s="1">
        <f>B55*LOOKUP(B$62,Main!$A$46:$A$49,Main!$B$46:$B$49)/100</f>
        <v>40</v>
      </c>
      <c r="C72" s="1">
        <f>C55*LOOKUP(C$62,Main!$A$46:$A$49,Main!$B$46:$B$49)/100</f>
        <v>100</v>
      </c>
      <c r="D72" s="14">
        <f>D55*Main!$B$48/100</f>
        <v>30</v>
      </c>
      <c r="E72" s="1">
        <f>E55*LOOKUP(E$62,Main!$A$46:$A$49,Main!$B$46:$B$49)/100</f>
        <v>100</v>
      </c>
    </row>
    <row r="73" spans="1:5" ht="12.75">
      <c r="A73" s="8" t="s">
        <v>40</v>
      </c>
      <c r="B73" s="1">
        <f>B56*LOOKUP(B$62,Main!$A$46:$A$49,Main!$B$46:$B$49)/100</f>
        <v>60</v>
      </c>
      <c r="C73" s="1">
        <f>C56*LOOKUP(C$62,Main!$A$46:$A$49,Main!$B$46:$B$49)/100</f>
        <v>0</v>
      </c>
      <c r="D73" s="14">
        <f>D56*Main!$B$48/100</f>
        <v>30</v>
      </c>
      <c r="E73" s="1">
        <f>E56*LOOKUP(E$62,Main!$A$46:$A$49,Main!$B$46:$B$49)/100</f>
        <v>0</v>
      </c>
    </row>
    <row r="74" spans="1:5" ht="12.75">
      <c r="A74" s="8" t="s">
        <v>41</v>
      </c>
      <c r="B74" s="1">
        <f>B57*LOOKUP(B$62,Main!$A$46:$A$49,Main!$B$46:$B$49)/100</f>
        <v>40</v>
      </c>
      <c r="C74" s="1">
        <f>C57*LOOKUP(C$62,Main!$A$46:$A$49,Main!$B$46:$B$49)/100</f>
        <v>100</v>
      </c>
      <c r="D74" s="14">
        <f>D57*Main!$B$48/100</f>
        <v>30</v>
      </c>
      <c r="E74" s="1">
        <f>E57*LOOKUP(E$62,Main!$A$46:$A$49,Main!$B$46:$B$49)/100</f>
        <v>0</v>
      </c>
    </row>
    <row r="75" spans="1:5" ht="12.75">
      <c r="A75" s="8" t="s">
        <v>42</v>
      </c>
      <c r="B75" s="1">
        <f>B58*LOOKUP(B$62,Main!$A$46:$A$49,Main!$B$46:$B$49)/100</f>
        <v>40</v>
      </c>
      <c r="C75" s="1">
        <f>C58*LOOKUP(C$62,Main!$A$46:$A$49,Main!$B$46:$B$49)/100</f>
        <v>100</v>
      </c>
      <c r="D75" s="14">
        <f>D58*Main!$B$48/100</f>
        <v>30</v>
      </c>
      <c r="E75" s="1">
        <f>E58*LOOKUP(E$62,Main!$A$46:$A$49,Main!$B$46:$B$49)/100</f>
        <v>0</v>
      </c>
    </row>
    <row r="76" spans="1:5" ht="12.75">
      <c r="A76" s="8" t="s">
        <v>43</v>
      </c>
      <c r="B76" s="1">
        <f>B59*LOOKUP(B$62,Main!$A$46:$A$49,Main!$B$46:$B$49)/100</f>
        <v>100</v>
      </c>
      <c r="C76" s="1">
        <f>C59*LOOKUP(C$62,Main!$A$46:$A$49,Main!$B$46:$B$49)/100</f>
        <v>100</v>
      </c>
      <c r="D76" s="14">
        <f>D59*Main!$B$48/100</f>
        <v>80</v>
      </c>
      <c r="E76" s="1">
        <f>E59*LOOKUP(E$62,Main!$A$46:$A$49,Main!$B$46:$B$49)/100</f>
        <v>100</v>
      </c>
    </row>
    <row r="77" ht="12.75">
      <c r="A77" s="9"/>
    </row>
    <row r="78" ht="12.75">
      <c r="A78" s="9"/>
    </row>
    <row r="79" ht="12.75">
      <c r="A79" s="9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32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r:id="rId2"/>
  <headerFooter alignWithMargins="0">
    <oddHeader>&amp;C&amp;"arial,Bold"&amp;10&amp;K3E8430Nokia Internal Use Only</oddHeader>
    <oddFooter>&amp;C&amp;"arial,Bold"&amp;10&amp;K3E8430Nokia Internal Use Only</oddFooter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Henrik (Nokia-LC/Espoo)</dc:creator>
  <cp:keywords/>
  <dc:description/>
  <cp:lastModifiedBy>Ingo Henrik (Nokia-MS/Helsinki)</cp:lastModifiedBy>
  <dcterms:created xsi:type="dcterms:W3CDTF">2012-09-26T11:57:54Z</dcterms:created>
  <dcterms:modified xsi:type="dcterms:W3CDTF">2012-09-26T11:58:08Z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4bf67605-010b-4dab-a2bf-48ea9b22b817</vt:lpwstr>
  </property>
  <property fmtid="{D5CDD505-2E9C-101B-9397-08002B2CF9AE}" pid="3" name="NokiaConfidentiality">
    <vt:lpwstr>Company Confidential</vt:lpwstr>
  </property>
</Properties>
</file>